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SERVER3\ArchiviUffici\ufficio_tecnico\TP\00_REGOLAMENTI_GUIDE\10_REG_MONETIZZAZIONE STANDARD URB\"/>
    </mc:Choice>
  </mc:AlternateContent>
  <xr:revisionPtr revIDLastSave="0" documentId="13_ncr:1_{F397C769-D935-460C-9F93-8F65E6579243}" xr6:coauthVersionLast="47" xr6:coauthVersionMax="47" xr10:uidLastSave="{00000000-0000-0000-0000-000000000000}"/>
  <bookViews>
    <workbookView xWindow="28680" yWindow="5850" windowWidth="29040" windowHeight="15720" tabRatio="500" activeTab="1" xr2:uid="{00000000-000D-0000-FFFF-FFFF00000000}"/>
  </bookViews>
  <sheets>
    <sheet name="Istruzioni" sheetId="1" r:id="rId1"/>
    <sheet name="Calcolo" sheetId="2" r:id="rId2"/>
    <sheet name="Parametri" sheetId="3" r:id="rId3"/>
    <sheet name="Esempi" sheetId="4"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7" i="3" l="1"/>
  <c r="H6" i="3"/>
  <c r="H5" i="3"/>
  <c r="H9" i="3"/>
  <c r="H8" i="3"/>
  <c r="C23" i="2"/>
  <c r="C13" i="2"/>
  <c r="C12" i="2"/>
  <c r="D19" i="2" s="1"/>
  <c r="D20" i="2" l="1"/>
  <c r="D21" i="2"/>
  <c r="D22" i="2"/>
  <c r="D23" i="2" l="1"/>
  <c r="C27" i="2" s="1"/>
  <c r="C2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B15" authorId="0" shapeId="0" xr:uid="{00000000-0006-0000-0100-000001000000}">
      <text>
        <r>
          <rPr>
            <sz val="10"/>
            <rFont val="Arial"/>
            <family val="2"/>
          </rPr>
          <t>Se «Sì», per le sole righe c) «uso pubblico non ceduto» il costo di realizzazione del parcheggio (Cp) viene escluso dalla formula, per evitare la duplicazione dell'onere (art. 12 c.4 del Regolamento). Nessun effetto sulle righe a) verde e b) parcheggio in cessione.</t>
        </r>
      </text>
    </comment>
  </commentList>
</comments>
</file>

<file path=xl/sharedStrings.xml><?xml version="1.0" encoding="utf-8"?>
<sst xmlns="http://schemas.openxmlformats.org/spreadsheetml/2006/main" count="191" uniqueCount="137">
  <si>
    <t>COMUNE DI ROCCAVIONE (CN) — Ufficio Tecnico</t>
  </si>
  <si>
    <t>Foglio di calcolo rapido della MONETIZZAZIONE delle aree a standard urbanistico e dei parcheggi</t>
  </si>
  <si>
    <t>Riferimento normativo  Regolamento comunale per la monetizzazione delle aree a standard urbanistico e dei parcheggi (disciplina attuativa dell'art. 21 L.R. 56/1977 e delle N.d.A. del P.R.G.C. vigente). Parametri e tariffe: Allegato A — Cp da computo Allegato B.</t>
  </si>
  <si>
    <t>Come si usa in 4 passaggi</t>
  </si>
  <si>
    <t xml:space="preserve">  1.  Vai al foglio «Calcolo». Compila SOLTANTO le celle GIALLE.</t>
  </si>
  <si>
    <t xml:space="preserve">  2.  Seleziona la ZONA OMOGENEA (menù a tendina): la Tariffa Unitaria (Tum) si imposta da sola.</t>
  </si>
  <si>
    <t xml:space="preserve">  3.  Inserisci le superfici a standard NON REPERITE (Sns), distinte per destinazione: verde/servizi, parcheggio, ed eventuale area assoggettata a uso pubblico non ceduta.</t>
  </si>
  <si>
    <t xml:space="preserve">  4.  Inserisci il coefficiente ISTAT Ii% (alla data di approvazione = 1,000). Il totale della monetizzazione dovuta si calcola automaticamente.</t>
  </si>
  <si>
    <t>Le tre formule del Regolamento (art. 12)</t>
  </si>
  <si>
    <t xml:space="preserve">  a) Verde/servizi  Mv = Sns(verde) × Tum × Ii%</t>
  </si>
  <si>
    <t xml:space="preserve">  b) Parcheggio  Mp = Sns(parch.) × ( Tum + Cp ) × Ii%     [Cp = 100,00 €/mq]</t>
  </si>
  <si>
    <t xml:space="preserve">  c) Uso pubblico non ceduto  Maup = Sns × [ ( Tum × 0,70 ) + Cp ] × Ii%   — il Cp si applica alla sola quota a PARCHEGGIO e SOLO se le opere non sono realizzate dal proponente (art. 12 c.4)</t>
  </si>
  <si>
    <t>Avvertenze operative</t>
  </si>
  <si>
    <t xml:space="preserve">  •  Per i mutamenti di destinazione d'uso la Sns è computata in misura DIFFERENZIALE (fabbisogno nuova destinazione − fabbisogno destinazione precedente) — art. 8 c.2 e art. 3 c.6 N.d.A.</t>
  </si>
  <si>
    <t xml:space="preserve">  •  I valori tabellari costituiscono SOGLIA MINIMA. Per importi &gt; 50.000 € o casi complessi è richiesta perizia estimativa asseverata (art. 9 c.4).</t>
  </si>
  <si>
    <t xml:space="preserve">  •  Rateizzazione ammessa per importi &gt; 20.000 € (max 4 rate: alla stipula, 6, 12, 18 mesi) con garanzia fideiussoria (art. 17).</t>
  </si>
  <si>
    <t xml:space="preserve">  •  La priorità resta la CESSIONE gratuita/asservimento: la monetizzazione è alternativa e residuale (art. 4).</t>
  </si>
  <si>
    <t xml:space="preserve">  •  OPERE REALIZZATE DAL PROPONENTE: se nel foglio «Calcolo» si seleziona «Sì» alla voce «Opere di urbanizzazione realizzate dal proponente?», il costo Cp è escluso dalle quote a uso pubblico non ceduto (righe c), per non addebitare due volte la realizzazione del parcheggio (art. 12 c.4 del Regolamento).</t>
  </si>
  <si>
    <t xml:space="preserve">  •  Il foglio «Parametri» contiene la tabella Tum/Cp: aggiornare lì i valori a seguito di delibera C.C. o adeguamento O.M.I. — il foglio «Calcolo» si aggiorna di conseguenza.</t>
  </si>
  <si>
    <t>Contatti Ufficio Tecnico  ufficio-tecnico@comune.roccavione.cn.it — Tel. 0171 767108 int. 4</t>
  </si>
  <si>
    <t>CALCOLO RAPIDO DELLA MONETIZZAZIONE</t>
  </si>
  <si>
    <t>Comune di Roccavione (CN) — compilare solo le celle GIALLE</t>
  </si>
  <si>
    <t>1 · DATI DELL'INTERVENTO (facoltativi)</t>
  </si>
  <si>
    <t>Pratica / Protocollo</t>
  </si>
  <si>
    <t>Richiedente</t>
  </si>
  <si>
    <t>Ubicazione / Foglio-Mappale</t>
  </si>
  <si>
    <t>Tipo di intervento</t>
  </si>
  <si>
    <t>2 · ZONA E PARAMETRI</t>
  </si>
  <si>
    <t>Zona omogenea (menù a tendina)</t>
  </si>
  <si>
    <t>Zona 1 – Residenziale storica e consolidata</t>
  </si>
  <si>
    <t>Tariffa Unitaria di Monetizzazione — Tum</t>
  </si>
  <si>
    <t>Costo realizzazione parcheggio — Cp</t>
  </si>
  <si>
    <t>Coefficiente ISTAT — Ii%  (approvazione = 1,000)</t>
  </si>
  <si>
    <t>Opere di urbanizzazione realizzate dal proponente?</t>
  </si>
  <si>
    <t>3 · SUPERFICI A STANDARD NON REPERITE (Sns)</t>
  </si>
  <si>
    <t>Destinazione della quota di standard</t>
  </si>
  <si>
    <t>Sns (mq)</t>
  </si>
  <si>
    <t>Monetizzazione (€)</t>
  </si>
  <si>
    <t>a) Verde pubblico / attrezzature / servizi</t>
  </si>
  <si>
    <t>b) Parcheggio pubblico</t>
  </si>
  <si>
    <t>c1) Uso pubblico non ceduto — quota VERDE</t>
  </si>
  <si>
    <t>c2) Uso pubblico non ceduto — quota PARCHEGGIO</t>
  </si>
  <si>
    <t>TOTALE MONETIZZAZIONE DOVUTA</t>
  </si>
  <si>
    <t>4 · AVVISI AUTOMATICI</t>
  </si>
  <si>
    <t>Perizia asseverata (importo &gt; 50.000 €)</t>
  </si>
  <si>
    <t>Rateizzazione ammessa (importo &gt; 20.000 €)</t>
  </si>
  <si>
    <t>N.B. Compilare solo la quota effettivamente non reperita e ammessa a monetizzazione (art. 4 e 7). Per i mutamenti d'uso la Sns è differenziale. I valori tabellari sono soglia minima.</t>
  </si>
  <si>
    <t>PARAMETRI E TARIFFE — Allegato A (O.M.I. Roccavione H453, Anno 2025 – Sem. 2)</t>
  </si>
  <si>
    <t>Tum = V × K × Cr × uf     —     Cr = 0,75 (art.21 c.4-bis L.R.56/77)  ·  uf = 0,25 (indice medio aree a servizi)</t>
  </si>
  <si>
    <t>Zona omogenea</t>
  </si>
  <si>
    <t>Aree P.R.G.C.</t>
  </si>
  <si>
    <t>V (€/mq)</t>
  </si>
  <si>
    <t>K</t>
  </si>
  <si>
    <t>Cr</t>
  </si>
  <si>
    <t>uf</t>
  </si>
  <si>
    <t>Tum (€/mq)</t>
  </si>
  <si>
    <t>R1·R2·R3·R4·R4A</t>
  </si>
  <si>
    <t>Zona 2 – Residenziale completamento/nuovo impianto</t>
  </si>
  <si>
    <t>R5·R6</t>
  </si>
  <si>
    <t>Zona 3 – Terziaria/commerciale/direzionale</t>
  </si>
  <si>
    <t>T</t>
  </si>
  <si>
    <t>Zona 4 – Produttiva e artigianale</t>
  </si>
  <si>
    <t>P1·P2</t>
  </si>
  <si>
    <t>Zona 5 – Agricola e assimilate</t>
  </si>
  <si>
    <t>E·E1·z. impropria</t>
  </si>
  <si>
    <t>Cp – Costo di realizzazione parcheggio (Allegato B)</t>
  </si>
  <si>
    <t>Celle GIALLE = aggiornabili (con delibera C.C. per K/Cr/uf/Cp; con verifica O.M.I. per V). Colonna Tum = calcolata. Modificando questi valori si aggiorna automaticamente il foglio «Calcolo».</t>
  </si>
  <si>
    <t>ESEMPI DI CALCOLO (coerenti con l'Allegato A)</t>
  </si>
  <si>
    <t>ES.1 — Residenziale Zona 1 (intervento diretto, piccolo lotto)</t>
  </si>
  <si>
    <t>Quota di standard</t>
  </si>
  <si>
    <t>Sns</t>
  </si>
  <si>
    <t>Parametri (€/mq)</t>
  </si>
  <si>
    <t>Monetizzazione</t>
  </si>
  <si>
    <t>Verde/servizi</t>
  </si>
  <si>
    <t>25 mq</t>
  </si>
  <si>
    <t>Tum 45,00</t>
  </si>
  <si>
    <t>1.125,00 €</t>
  </si>
  <si>
    <t>Parcheggio</t>
  </si>
  <si>
    <t>5 mq</t>
  </si>
  <si>
    <t>Tum+Cp 145,00</t>
  </si>
  <si>
    <t>725,00 €</t>
  </si>
  <si>
    <t>TOTALE (Ii% = 1,000)</t>
  </si>
  <si>
    <t>1.850,00 €</t>
  </si>
  <si>
    <t>ES.2 — Residenziale Zona 2 (SUE nuovo impianto, ~6 abitanti)</t>
  </si>
  <si>
    <t>75 mq</t>
  </si>
  <si>
    <t>3.375,00 €</t>
  </si>
  <si>
    <t>15 mq</t>
  </si>
  <si>
    <t>2.175,00 €</t>
  </si>
  <si>
    <t>5.550,00 €</t>
  </si>
  <si>
    <t>ES.3 — Commerciale vicinato Zona 3 (mutamento d'uso, Sns differenziale, SUL 120 mq)</t>
  </si>
  <si>
    <t>Verde (20% SUL)</t>
  </si>
  <si>
    <t>24 mq</t>
  </si>
  <si>
    <t>Tum 60,94</t>
  </si>
  <si>
    <t>1.462,56 €</t>
  </si>
  <si>
    <t>Parcheggio (80% SUL)</t>
  </si>
  <si>
    <t>96 mq</t>
  </si>
  <si>
    <t>Tum+Cp 160,94</t>
  </si>
  <si>
    <t>15.450,24 €</t>
  </si>
  <si>
    <t>16.912,80 €</t>
  </si>
  <si>
    <t>ES.4 — Produttiva Zona 4 (SUE, 10% S.T. montano = 200 mq, 50/50)</t>
  </si>
  <si>
    <t>100 mq</t>
  </si>
  <si>
    <t>Tum 20,63</t>
  </si>
  <si>
    <t>2.063,00 €</t>
  </si>
  <si>
    <t>Tum+Cp 120,63</t>
  </si>
  <si>
    <t>12.063,00 €</t>
  </si>
  <si>
    <t>14.126,00 €</t>
  </si>
  <si>
    <t>40 mq</t>
  </si>
  <si>
    <t>Sì</t>
  </si>
  <si>
    <t>€/mq (calc. 99,86 arrot.)</t>
  </si>
  <si>
    <t>ES.5 — Zona 2 · S.U.E. residenziale · quota asservita + quota monetizzata</t>
  </si>
  <si>
    <t>Verde asservito a uso pubblico (art. 3 c. 8)</t>
  </si>
  <si>
    <t>60 mq</t>
  </si>
  <si>
    <t>—  (standard reperito)</t>
  </si>
  <si>
    <t>0,00 €</t>
  </si>
  <si>
    <t>Verde non reperito</t>
  </si>
  <si>
    <t>1.800,00 €</t>
  </si>
  <si>
    <t>Parcheggio non reperito</t>
  </si>
  <si>
    <t>20 mq</t>
  </si>
  <si>
    <t>2.900,00 €</t>
  </si>
  <si>
    <t>TOTALE DOVUTO (Ii% = 1,000)</t>
  </si>
  <si>
    <t>4.700,00 €</t>
  </si>
  <si>
    <t>Sulla quota asservita nulla è dovuto (reperimento standard). Si monetizza solo la parte non reperita, con la formula ordinaria a)+b).</t>
  </si>
  <si>
    <t>ES.6 — Zona 4 · S.U.E. produttivo · solo asservimento gratuito</t>
  </si>
  <si>
    <t>Verde asservito a uso pubblico</t>
  </si>
  <si>
    <t>Parcheggio asservito a uso pubblico</t>
  </si>
  <si>
    <t>Standard integralmente reperito mediante asservimento (art. 3 c. 8 N.d.A.), alternativo alla cessione. La formula Maup non si applica: nessun importo dovuto.</t>
  </si>
  <si>
    <t>ES.7 — Zona 2 · Maup COMPLETO di Cp (opere a carico del Comune)</t>
  </si>
  <si>
    <t>Parcheggio asservito in luogo della cessione dovuta — nuda area, opere del Comune</t>
  </si>
  <si>
    <t>80 mq</t>
  </si>
  <si>
    <t>(45,00×0,70)+100 = 131,50</t>
  </si>
  <si>
    <t>10.520,00 €</t>
  </si>
  <si>
    <t>Maup = Sns × [(Tum×0,70)+Cp] × Ii%. Il Comune non acquisisce la proprietà (−30% sul Tum) e sostiene il costo di realizzazione del parcheggio (Cp incluso).</t>
  </si>
  <si>
    <t>ES.8 — Zona 2 · Maup SENZA Cp (opere a carico del proponente — art. 12 c. 4)</t>
  </si>
  <si>
    <t>Parcheggio asservito in luogo della cessione dovuta — opere realizzate dal proponente</t>
  </si>
  <si>
    <t>45,00×0,70 = 31,50</t>
  </si>
  <si>
    <t>2.520,00 €</t>
  </si>
  <si>
    <t>Maup = Sns × (Tum×0,70) × Ii%. Il parcheggio è realizzato dal proponente: il Cp non è addebitato (art. 12 c. 4). Rispetto all'ES.7 la differenza è 8.000,00 € = 80 × 100,00 €/mq (il 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</si>
</sst>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quot; €/mq&quot;"/>
    <numFmt numFmtId="165" formatCode="0.000"/>
    <numFmt numFmtId="166" formatCode="#,##0.00&quot; mq&quot;"/>
    <numFmt numFmtId="167" formatCode="#,##0.00&quot; €&quot;"/>
  </numFmts>
  <fonts count="27" x14ac:knownFonts="1">
    <font>
      <sz val="11"/>
      <color theme="1"/>
      <name val="Calibri"/>
      <family val="2"/>
      <charset val="1"/>
    </font>
    <font>
      <b/>
      <sz val="16"/>
      <color rgb="FFFFFFFF"/>
      <name val="Times New Roman"/>
      <family val="1"/>
      <charset val="1"/>
    </font>
    <font>
      <b/>
      <sz val="10"/>
      <color rgb="FFFFFFFF"/>
      <name val="Times New Roman"/>
      <family val="1"/>
      <charset val="1"/>
    </font>
    <font>
      <sz val="11"/>
      <color theme="1"/>
      <name val="Times New Roman"/>
      <family val="1"/>
      <charset val="1"/>
    </font>
    <font>
      <sz val="10"/>
      <color rgb="FF000000"/>
      <name val="Times New Roman"/>
      <family val="1"/>
      <charset val="1"/>
    </font>
    <font>
      <b/>
      <sz val="11"/>
      <color rgb="FF1F5C8B"/>
      <name val="Times New Roman"/>
      <family val="1"/>
      <charset val="1"/>
    </font>
    <font>
      <sz val="10"/>
      <color rgb="FF000000"/>
      <name val="Times New Roman"/>
      <charset val="1"/>
    </font>
    <font>
      <b/>
      <sz val="15"/>
      <color rgb="FFFFFFFF"/>
      <name val="Times New Roman"/>
      <family val="1"/>
      <charset val="1"/>
    </font>
    <font>
      <sz val="10"/>
      <color rgb="FFBF9000"/>
      <name val="Times New Roman"/>
      <family val="1"/>
      <charset val="1"/>
    </font>
    <font>
      <b/>
      <sz val="10"/>
      <color rgb="FFBF9000"/>
      <name val="Times New Roman"/>
      <family val="1"/>
      <charset val="1"/>
    </font>
    <font>
      <b/>
      <sz val="10"/>
      <color rgb="FF000000"/>
      <name val="Times New Roman"/>
      <family val="1"/>
      <charset val="1"/>
    </font>
    <font>
      <b/>
      <sz val="10"/>
      <color rgb="FFBF9000"/>
      <name val="Times New Roman"/>
      <charset val="1"/>
    </font>
    <font>
      <b/>
      <sz val="11"/>
      <color rgb="FFFFFFFF"/>
      <name val="Times New Roman"/>
      <family val="1"/>
      <charset val="1"/>
    </font>
    <font>
      <b/>
      <sz val="12"/>
      <color rgb="FFFFFFFF"/>
      <name val="Times New Roman"/>
      <family val="1"/>
      <charset val="1"/>
    </font>
    <font>
      <i/>
      <sz val="9"/>
      <color rgb="FF595959"/>
      <name val="Times New Roman"/>
      <family val="1"/>
      <charset val="1"/>
    </font>
    <font>
      <sz val="10"/>
      <name val="Arial"/>
      <family val="2"/>
    </font>
    <font>
      <b/>
      <sz val="13"/>
      <color rgb="FFFFFFFF"/>
      <name val="Times New Roman"/>
      <family val="1"/>
      <charset val="1"/>
    </font>
    <font>
      <b/>
      <sz val="13"/>
      <color rgb="FFFFFFFF"/>
      <name val="Arial"/>
      <charset val="1"/>
    </font>
    <font>
      <b/>
      <sz val="10"/>
      <color rgb="FFFFFFFF"/>
      <name val="Arial"/>
      <charset val="1"/>
    </font>
    <font>
      <b/>
      <sz val="9"/>
      <color rgb="FF000000"/>
      <name val="Arial"/>
      <charset val="1"/>
    </font>
    <font>
      <sz val="9"/>
      <color rgb="FF000000"/>
      <name val="Arial"/>
      <charset val="1"/>
    </font>
    <font>
      <b/>
      <sz val="10"/>
      <color rgb="FF000000"/>
      <name val="Arial"/>
      <charset val="1"/>
    </font>
    <font>
      <b/>
      <sz val="10"/>
      <color rgb="FFFFFFFF"/>
      <name val="Arial"/>
    </font>
    <font>
      <b/>
      <sz val="9"/>
      <color rgb="FF000000"/>
      <name val="Arial"/>
    </font>
    <font>
      <sz val="9"/>
      <color rgb="FF000000"/>
      <name val="Arial"/>
    </font>
    <font>
      <b/>
      <sz val="10"/>
      <color rgb="FF000000"/>
      <name val="Arial"/>
    </font>
    <font>
      <sz val="8"/>
      <color rgb="FF595959"/>
      <name val="Arial"/>
    </font>
  </fonts>
  <fills count="10">
    <fill>
      <patternFill patternType="none"/>
    </fill>
    <fill>
      <patternFill patternType="gray125"/>
    </fill>
    <fill>
      <patternFill patternType="solid">
        <fgColor rgb="FF1F5C8B"/>
        <bgColor rgb="FF2E75B6"/>
      </patternFill>
    </fill>
    <fill>
      <patternFill patternType="solid">
        <fgColor rgb="FF2E75B6"/>
        <bgColor rgb="FF1F5C8B"/>
      </patternFill>
    </fill>
    <fill>
      <patternFill patternType="solid">
        <fgColor rgb="FFF2F2F2"/>
        <bgColor rgb="FFE2EFDA"/>
      </patternFill>
    </fill>
    <fill>
      <patternFill patternType="solid">
        <fgColor rgb="FFFFF2CC"/>
        <bgColor rgb="FFF2F2F2"/>
      </patternFill>
    </fill>
    <fill>
      <patternFill patternType="solid">
        <fgColor rgb="FFE2EFDA"/>
        <bgColor rgb="FFF2F2F2"/>
      </patternFill>
    </fill>
    <fill>
      <patternFill patternType="solid">
        <fgColor rgb="FFF2F2F2"/>
      </patternFill>
    </fill>
    <fill>
      <patternFill patternType="solid">
        <fgColor rgb="FF2E75B6"/>
      </patternFill>
    </fill>
    <fill>
      <patternFill patternType="solid">
        <fgColor rgb="FFE2EFDA"/>
      </patternFill>
    </fill>
  </fills>
  <borders count="6">
    <border>
      <left/>
      <right/>
      <top/>
      <bottom/>
      <diagonal/>
    </border>
    <border>
      <left style="thin">
        <color rgb="FFBFBFBF"/>
      </left>
      <right style="thin">
        <color rgb="FFBFBFBF"/>
      </right>
      <top style="thin">
        <color rgb="FFBFBFBF"/>
      </top>
      <bottom style="thin">
        <color rgb="FFBFBFBF"/>
      </bottom>
      <diagonal/>
    </border>
    <border>
      <left style="medium">
        <color rgb="FF7F7F7F"/>
      </left>
      <right style="medium">
        <color rgb="FF7F7F7F"/>
      </right>
      <top style="medium">
        <color rgb="FF7F7F7F"/>
      </top>
      <bottom style="medium">
        <color rgb="FF7F7F7F"/>
      </bottom>
      <diagonal/>
    </border>
    <border>
      <left style="medium">
        <color auto="1"/>
      </left>
      <right style="medium">
        <color auto="1"/>
      </right>
      <top style="medium">
        <color auto="1"/>
      </top>
      <bottom style="medium">
        <color auto="1"/>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s>
  <cellStyleXfs count="1">
    <xf numFmtId="0" fontId="0" fillId="0" borderId="0"/>
  </cellStyleXfs>
  <cellXfs count="55">
    <xf numFmtId="0" fontId="0" fillId="0" borderId="0" xfId="0"/>
    <xf numFmtId="0" fontId="14" fillId="0" borderId="0" xfId="0" applyFont="1" applyAlignment="1">
      <alignment vertical="top" wrapText="1"/>
    </xf>
    <xf numFmtId="0" fontId="3" fillId="0" borderId="0" xfId="0" applyFont="1"/>
    <xf numFmtId="0" fontId="1" fillId="2" borderId="0" xfId="0" applyFont="1" applyFill="1" applyAlignment="1">
      <alignment horizontal="left" vertical="center" indent="1"/>
    </xf>
    <xf numFmtId="0" fontId="2" fillId="3" borderId="0" xfId="0" applyFont="1" applyFill="1" applyAlignment="1">
      <alignment horizontal="left" vertical="center" indent="1"/>
    </xf>
    <xf numFmtId="0" fontId="4" fillId="0" borderId="0" xfId="0" applyFont="1" applyAlignment="1">
      <alignment horizontal="left" vertical="top" wrapText="1" indent="1"/>
    </xf>
    <xf numFmtId="0" fontId="5" fillId="0" borderId="0" xfId="0" applyFont="1"/>
    <xf numFmtId="0" fontId="4" fillId="0" borderId="0" xfId="0" applyFont="1" applyAlignment="1">
      <alignment vertical="top" wrapText="1"/>
    </xf>
    <xf numFmtId="0" fontId="6" fillId="0" borderId="0" xfId="0" applyFont="1" applyAlignment="1">
      <alignment vertical="top" wrapText="1"/>
    </xf>
    <xf numFmtId="0" fontId="4" fillId="0" borderId="0" xfId="0" applyFont="1" applyAlignment="1">
      <alignment vertical="center" wrapText="1" indent="1"/>
    </xf>
    <xf numFmtId="0" fontId="6" fillId="0" borderId="0" xfId="0" applyFont="1" applyAlignment="1">
      <alignment vertical="center" wrapText="1"/>
    </xf>
    <xf numFmtId="0" fontId="2" fillId="3" borderId="1" xfId="0" applyFont="1" applyFill="1" applyBorder="1" applyAlignment="1">
      <alignment horizontal="center" vertical="center" wrapText="1"/>
    </xf>
    <xf numFmtId="166" fontId="9" fillId="5" borderId="2" xfId="0" applyNumberFormat="1" applyFont="1" applyFill="1" applyBorder="1" applyAlignment="1" applyProtection="1">
      <alignment horizontal="center" vertical="center"/>
      <protection locked="0"/>
    </xf>
    <xf numFmtId="167" fontId="10" fillId="6" borderId="1" xfId="0" applyNumberFormat="1" applyFont="1" applyFill="1" applyBorder="1" applyAlignment="1">
      <alignment horizontal="center" vertical="center"/>
    </xf>
    <xf numFmtId="0" fontId="12" fillId="2" borderId="2" xfId="0" applyFont="1" applyFill="1" applyBorder="1" applyAlignment="1">
      <alignment vertical="center" indent="1"/>
    </xf>
    <xf numFmtId="166" fontId="2" fillId="2" borderId="2" xfId="0" applyNumberFormat="1" applyFont="1" applyFill="1" applyBorder="1" applyAlignment="1">
      <alignment horizontal="center" vertical="center"/>
    </xf>
    <xf numFmtId="167" fontId="13" fillId="2" borderId="2" xfId="0" applyNumberFormat="1" applyFont="1" applyFill="1" applyBorder="1" applyAlignment="1">
      <alignment horizontal="center" vertical="center"/>
    </xf>
    <xf numFmtId="0" fontId="4" fillId="0" borderId="1" xfId="0" applyFont="1" applyBorder="1"/>
    <xf numFmtId="3" fontId="8" fillId="5" borderId="1" xfId="0" applyNumberFormat="1" applyFont="1" applyFill="1" applyBorder="1" applyAlignment="1" applyProtection="1">
      <alignment horizontal="center"/>
      <protection locked="0"/>
    </xf>
    <xf numFmtId="2" fontId="8" fillId="5" borderId="1" xfId="0" applyNumberFormat="1" applyFont="1" applyFill="1" applyBorder="1" applyAlignment="1" applyProtection="1">
      <alignment horizontal="center"/>
      <protection locked="0"/>
    </xf>
    <xf numFmtId="2" fontId="10" fillId="6" borderId="1" xfId="0" applyNumberFormat="1" applyFont="1" applyFill="1" applyBorder="1" applyAlignment="1">
      <alignment horizontal="center"/>
    </xf>
    <xf numFmtId="4" fontId="9" fillId="5" borderId="2" xfId="0" applyNumberFormat="1" applyFont="1" applyFill="1" applyBorder="1" applyAlignment="1" applyProtection="1">
      <alignment horizontal="center"/>
      <protection locked="0"/>
    </xf>
    <xf numFmtId="0" fontId="14" fillId="0" borderId="0" xfId="0" applyFont="1"/>
    <xf numFmtId="0" fontId="19" fillId="4" borderId="1" xfId="0" applyFont="1" applyFill="1" applyBorder="1" applyAlignment="1">
      <alignment horizontal="center"/>
    </xf>
    <xf numFmtId="0" fontId="20" fillId="0" borderId="1" xfId="0" applyFont="1" applyBorder="1" applyAlignment="1">
      <alignment indent="1"/>
    </xf>
    <xf numFmtId="0" fontId="20" fillId="0" borderId="1" xfId="0" applyFont="1" applyBorder="1" applyAlignment="1">
      <alignment horizontal="center"/>
    </xf>
    <xf numFmtId="0" fontId="21" fillId="6" borderId="2" xfId="0" applyFont="1" applyFill="1" applyBorder="1" applyAlignment="1">
      <alignment horizontal="center"/>
    </xf>
    <xf numFmtId="0" fontId="23" fillId="7" borderId="1" xfId="0" applyFont="1" applyFill="1" applyBorder="1" applyAlignment="1">
      <alignment horizontal="center"/>
    </xf>
    <xf numFmtId="0" fontId="24" fillId="0" borderId="1" xfId="0" applyFont="1" applyBorder="1"/>
    <xf numFmtId="0" fontId="24" fillId="0" borderId="1" xfId="0" applyFont="1" applyBorder="1" applyAlignment="1">
      <alignment horizontal="center"/>
    </xf>
    <xf numFmtId="0" fontId="25" fillId="9" borderId="1" xfId="0" applyFont="1" applyFill="1" applyBorder="1" applyAlignment="1">
      <alignment horizontal="center"/>
    </xf>
    <xf numFmtId="0" fontId="24" fillId="0" borderId="1" xfId="0" applyFont="1" applyBorder="1" applyAlignment="1">
      <alignment wrapText="1"/>
    </xf>
    <xf numFmtId="0" fontId="24" fillId="0" borderId="1" xfId="0" applyFont="1" applyBorder="1" applyAlignment="1">
      <alignment horizontal="center" wrapText="1"/>
    </xf>
    <xf numFmtId="0" fontId="7" fillId="2" borderId="0" xfId="0" applyFont="1" applyFill="1" applyAlignment="1">
      <alignment horizontal="left" vertical="center" indent="1"/>
    </xf>
    <xf numFmtId="0" fontId="2" fillId="3" borderId="0" xfId="0" applyFont="1" applyFill="1" applyAlignment="1">
      <alignment vertical="center" indent="1"/>
    </xf>
    <xf numFmtId="0" fontId="5" fillId="4" borderId="0" xfId="0" applyFont="1" applyFill="1" applyAlignment="1">
      <alignment vertical="center" indent="1"/>
    </xf>
    <xf numFmtId="0" fontId="8" fillId="5" borderId="1" xfId="0" applyFont="1" applyFill="1" applyBorder="1" applyAlignment="1" applyProtection="1">
      <alignment horizontal="left" indent="1"/>
      <protection locked="0"/>
    </xf>
    <xf numFmtId="0" fontId="9" fillId="5" borderId="2" xfId="0" applyFont="1" applyFill="1" applyBorder="1" applyAlignment="1" applyProtection="1">
      <alignment horizontal="left" vertical="center" indent="1"/>
      <protection locked="0"/>
    </xf>
    <xf numFmtId="164" fontId="10" fillId="6" borderId="1" xfId="0" applyNumberFormat="1" applyFont="1" applyFill="1" applyBorder="1" applyAlignment="1">
      <alignment horizontal="center" vertical="center"/>
    </xf>
    <xf numFmtId="0" fontId="10" fillId="0" borderId="4" xfId="0" applyFont="1" applyBorder="1" applyAlignment="1">
      <alignment horizontal="center"/>
    </xf>
    <xf numFmtId="0" fontId="3" fillId="0" borderId="0" xfId="0" applyFont="1"/>
    <xf numFmtId="0" fontId="10" fillId="0" borderId="5" xfId="0" applyFont="1" applyBorder="1" applyAlignment="1">
      <alignment horizontal="center"/>
    </xf>
    <xf numFmtId="165" fontId="9" fillId="5" borderId="2" xfId="0" applyNumberFormat="1" applyFont="1" applyFill="1" applyBorder="1" applyAlignment="1" applyProtection="1">
      <alignment horizontal="center" vertical="center"/>
      <protection locked="0"/>
    </xf>
    <xf numFmtId="0" fontId="11" fillId="5" borderId="3" xfId="0" applyFont="1" applyFill="1" applyBorder="1" applyAlignment="1" applyProtection="1">
      <alignment horizontal="center" vertical="center"/>
      <protection locked="0"/>
    </xf>
    <xf numFmtId="0" fontId="16" fillId="2" borderId="0" xfId="0" applyFont="1" applyFill="1" applyAlignment="1">
      <alignment horizontal="left" vertical="center" indent="1"/>
    </xf>
    <xf numFmtId="0" fontId="14" fillId="0" borderId="0" xfId="0" applyFont="1" applyAlignment="1">
      <alignment horizontal="left" indent="1"/>
    </xf>
    <xf numFmtId="0" fontId="10" fillId="0" borderId="0" xfId="0" applyFont="1" applyAlignment="1">
      <alignment indent="1"/>
    </xf>
    <xf numFmtId="0" fontId="14" fillId="0" borderId="0" xfId="0" applyFont="1" applyAlignment="1">
      <alignment vertical="top" wrapText="1"/>
    </xf>
    <xf numFmtId="0" fontId="26" fillId="0" borderId="0" xfId="0" applyFont="1" applyAlignment="1">
      <alignment vertical="top" wrapText="1"/>
    </xf>
    <xf numFmtId="0" fontId="0" fillId="0" borderId="0" xfId="0"/>
    <xf numFmtId="0" fontId="22" fillId="8" borderId="0" xfId="0" applyFont="1" applyFill="1" applyAlignment="1">
      <alignment horizontal="center" vertical="center"/>
    </xf>
    <xf numFmtId="0" fontId="25" fillId="0" borderId="0" xfId="0" applyFont="1"/>
    <xf numFmtId="0" fontId="17" fillId="2" borderId="0" xfId="0" applyFont="1" applyFill="1" applyAlignment="1">
      <alignment vertical="center" indent="1"/>
    </xf>
    <xf numFmtId="0" fontId="18" fillId="3" borderId="0" xfId="0" applyFont="1" applyFill="1" applyAlignment="1">
      <alignment vertical="center" indent="1"/>
    </xf>
    <xf numFmtId="0" fontId="21" fillId="0" borderId="0" xfId="0" applyFont="1" applyAlignment="1">
      <alignment indent="1"/>
    </xf>
  </cellXfs>
  <cellStyles count="1">
    <cellStyle name="Normale"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7F7F7F"/>
      <rgbColor rgb="FF9999FF"/>
      <rgbColor rgb="FF993366"/>
      <rgbColor rgb="FFFFF2CC"/>
      <rgbColor rgb="FFF2F2F2"/>
      <rgbColor rgb="FF660066"/>
      <rgbColor rgb="FFFF8080"/>
      <rgbColor rgb="FF1F5C8B"/>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2E75B6"/>
      <rgbColor rgb="FF33CCCC"/>
      <rgbColor rgb="FF99CC00"/>
      <rgbColor rgb="FFFFCC00"/>
      <rgbColor rgb="FFBF9000"/>
      <rgbColor rgb="FFFF6600"/>
      <rgbColor rgb="FF59595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Z80"/>
  <sheetViews>
    <sheetView showGridLines="0" zoomScaleNormal="100" workbookViewId="0">
      <selection activeCell="B8" sqref="B8"/>
    </sheetView>
  </sheetViews>
  <sheetFormatPr defaultColWidth="8.7109375" defaultRowHeight="15" x14ac:dyDescent="0.25"/>
  <cols>
    <col min="1" max="1" width="3" customWidth="1"/>
    <col min="2" max="2" width="109.140625" customWidth="1"/>
    <col min="3" max="26" width="13" hidden="1" customWidth="1"/>
  </cols>
  <sheetData>
    <row r="1" spans="2:2" ht="33.75" customHeight="1" x14ac:dyDescent="0.25">
      <c r="B1" s="3" t="s">
        <v>0</v>
      </c>
    </row>
    <row r="2" spans="2:2" ht="19.5" customHeight="1" x14ac:dyDescent="0.25">
      <c r="B2" s="4" t="s">
        <v>1</v>
      </c>
    </row>
    <row r="3" spans="2:2" x14ac:dyDescent="0.25">
      <c r="B3" s="2"/>
    </row>
    <row r="4" spans="2:2" ht="30" customHeight="1" x14ac:dyDescent="0.25">
      <c r="B4" s="5" t="s">
        <v>2</v>
      </c>
    </row>
    <row r="5" spans="2:2" ht="21.75" customHeight="1" x14ac:dyDescent="0.25">
      <c r="B5" s="6" t="s">
        <v>3</v>
      </c>
    </row>
    <row r="6" spans="2:2" ht="15.75" customHeight="1" x14ac:dyDescent="0.25">
      <c r="B6" s="5" t="s">
        <v>4</v>
      </c>
    </row>
    <row r="7" spans="2:2" ht="15.75" customHeight="1" x14ac:dyDescent="0.25">
      <c r="B7" s="5" t="s">
        <v>5</v>
      </c>
    </row>
    <row r="8" spans="2:2" ht="30" customHeight="1" x14ac:dyDescent="0.25">
      <c r="B8" s="5" t="s">
        <v>6</v>
      </c>
    </row>
    <row r="9" spans="2:2" ht="30" customHeight="1" x14ac:dyDescent="0.25">
      <c r="B9" s="5" t="s">
        <v>7</v>
      </c>
    </row>
    <row r="10" spans="2:2" ht="21.75" customHeight="1" x14ac:dyDescent="0.25">
      <c r="B10" s="6" t="s">
        <v>8</v>
      </c>
    </row>
    <row r="11" spans="2:2" ht="15.75" customHeight="1" x14ac:dyDescent="0.25">
      <c r="B11" s="5" t="s">
        <v>9</v>
      </c>
    </row>
    <row r="12" spans="2:2" ht="15.75" customHeight="1" x14ac:dyDescent="0.25">
      <c r="B12" s="5" t="s">
        <v>10</v>
      </c>
    </row>
    <row r="13" spans="2:2" ht="30" customHeight="1" x14ac:dyDescent="0.25">
      <c r="B13" s="7" t="s">
        <v>11</v>
      </c>
    </row>
    <row r="14" spans="2:2" ht="21.75" customHeight="1" x14ac:dyDescent="0.25">
      <c r="B14" s="6" t="s">
        <v>12</v>
      </c>
    </row>
    <row r="15" spans="2:2" ht="30" customHeight="1" x14ac:dyDescent="0.25">
      <c r="B15" s="5" t="s">
        <v>13</v>
      </c>
    </row>
    <row r="16" spans="2:2" ht="30" customHeight="1" x14ac:dyDescent="0.25">
      <c r="B16" s="5" t="s">
        <v>14</v>
      </c>
    </row>
    <row r="17" spans="2:2" ht="18" customHeight="1" x14ac:dyDescent="0.25">
      <c r="B17" s="5" t="s">
        <v>15</v>
      </c>
    </row>
    <row r="18" spans="2:2" ht="16.5" customHeight="1" x14ac:dyDescent="0.25">
      <c r="B18" s="5" t="s">
        <v>16</v>
      </c>
    </row>
    <row r="19" spans="2:2" ht="42.75" customHeight="1" x14ac:dyDescent="0.25">
      <c r="B19" s="8" t="s">
        <v>17</v>
      </c>
    </row>
    <row r="20" spans="2:2" ht="26.25" customHeight="1" x14ac:dyDescent="0.25">
      <c r="B20" s="5" t="s">
        <v>18</v>
      </c>
    </row>
    <row r="21" spans="2:2" x14ac:dyDescent="0.25">
      <c r="B21" s="5" t="s">
        <v>19</v>
      </c>
    </row>
    <row r="23" spans="2:2" hidden="1" x14ac:dyDescent="0.25"/>
    <row r="24" spans="2:2" hidden="1" x14ac:dyDescent="0.25"/>
    <row r="25" spans="2:2" hidden="1" x14ac:dyDescent="0.25"/>
    <row r="26" spans="2:2" hidden="1" x14ac:dyDescent="0.25"/>
    <row r="27" spans="2:2" hidden="1" x14ac:dyDescent="0.25"/>
    <row r="28" spans="2:2" hidden="1" x14ac:dyDescent="0.25"/>
    <row r="29" spans="2:2" hidden="1" x14ac:dyDescent="0.25"/>
    <row r="30" spans="2:2" hidden="1" x14ac:dyDescent="0.25"/>
    <row r="31" spans="2:2" hidden="1" x14ac:dyDescent="0.25"/>
    <row r="32" spans="2: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sheetData>
  <sheetProtection sheet="1" formatCells="0" insertRows="0" deleteRows="0" selectLockedCells="1" sort="0" selectUnlockedCells="1"/>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0"/>
  <sheetViews>
    <sheetView showGridLines="0" tabSelected="1" zoomScaleNormal="100" workbookViewId="0">
      <selection activeCell="B17" sqref="B17:D17"/>
    </sheetView>
  </sheetViews>
  <sheetFormatPr defaultColWidth="0" defaultRowHeight="15" x14ac:dyDescent="0.25"/>
  <cols>
    <col min="1" max="1" width="3" style="2" customWidth="1"/>
    <col min="2" max="2" width="40" style="2" customWidth="1"/>
    <col min="3" max="4" width="20" style="2" customWidth="1"/>
    <col min="5" max="5" width="4" style="2" hidden="1" customWidth="1"/>
    <col min="6" max="16384" width="8.7109375" style="2" hidden="1"/>
  </cols>
  <sheetData>
    <row r="1" spans="2:4" ht="30" customHeight="1" x14ac:dyDescent="0.25">
      <c r="B1" s="33" t="s">
        <v>20</v>
      </c>
      <c r="C1" s="33"/>
      <c r="D1" s="33"/>
    </row>
    <row r="2" spans="2:4" ht="18" customHeight="1" x14ac:dyDescent="0.25">
      <c r="B2" s="34" t="s">
        <v>21</v>
      </c>
      <c r="C2" s="34"/>
      <c r="D2" s="34"/>
    </row>
    <row r="4" spans="2:4" ht="21.75" customHeight="1" x14ac:dyDescent="0.25">
      <c r="B4" s="35" t="s">
        <v>22</v>
      </c>
      <c r="C4" s="35"/>
      <c r="D4" s="35"/>
    </row>
    <row r="5" spans="2:4" x14ac:dyDescent="0.25">
      <c r="B5" s="9" t="s">
        <v>23</v>
      </c>
      <c r="C5" s="36"/>
      <c r="D5" s="36"/>
    </row>
    <row r="6" spans="2:4" x14ac:dyDescent="0.25">
      <c r="B6" s="9" t="s">
        <v>24</v>
      </c>
      <c r="C6" s="36"/>
      <c r="D6" s="36"/>
    </row>
    <row r="7" spans="2:4" x14ac:dyDescent="0.25">
      <c r="B7" s="9" t="s">
        <v>25</v>
      </c>
      <c r="C7" s="36"/>
      <c r="D7" s="36"/>
    </row>
    <row r="8" spans="2:4" x14ac:dyDescent="0.25">
      <c r="B8" s="9" t="s">
        <v>26</v>
      </c>
      <c r="C8" s="36"/>
      <c r="D8" s="36"/>
    </row>
    <row r="10" spans="2:4" ht="21.75" customHeight="1" x14ac:dyDescent="0.25">
      <c r="B10" s="35" t="s">
        <v>27</v>
      </c>
      <c r="C10" s="35"/>
      <c r="D10" s="35"/>
    </row>
    <row r="11" spans="2:4" x14ac:dyDescent="0.25">
      <c r="B11" s="9" t="s">
        <v>28</v>
      </c>
      <c r="C11" s="37" t="s">
        <v>29</v>
      </c>
      <c r="D11" s="37"/>
    </row>
    <row r="12" spans="2:4" x14ac:dyDescent="0.25">
      <c r="B12" s="9" t="s">
        <v>30</v>
      </c>
      <c r="C12" s="38">
        <f>IFERROR(INDEX(Parametri!$H$5:$H$9,MATCH($C$11,Parametri!$B$5:$B$9,0)),0)</f>
        <v>45</v>
      </c>
      <c r="D12" s="38"/>
    </row>
    <row r="13" spans="2:4" x14ac:dyDescent="0.25">
      <c r="B13" s="9" t="s">
        <v>31</v>
      </c>
      <c r="C13" s="38">
        <f>Parametri!$D$11</f>
        <v>100</v>
      </c>
      <c r="D13" s="38"/>
    </row>
    <row r="14" spans="2:4" ht="25.5" customHeight="1" x14ac:dyDescent="0.25">
      <c r="B14" s="9" t="s">
        <v>32</v>
      </c>
      <c r="C14" s="42">
        <v>1</v>
      </c>
      <c r="D14" s="42"/>
    </row>
    <row r="15" spans="2:4" ht="25.5" customHeight="1" x14ac:dyDescent="0.25">
      <c r="B15" s="10" t="s">
        <v>33</v>
      </c>
      <c r="C15" s="43" t="s">
        <v>107</v>
      </c>
      <c r="D15" s="43"/>
    </row>
    <row r="16" spans="2:4" ht="21.75" customHeight="1" x14ac:dyDescent="0.25"/>
    <row r="17" spans="2:4" ht="25.5" customHeight="1" x14ac:dyDescent="0.25">
      <c r="B17" s="35" t="s">
        <v>34</v>
      </c>
      <c r="C17" s="35"/>
      <c r="D17" s="35"/>
    </row>
    <row r="18" spans="2:4" x14ac:dyDescent="0.25">
      <c r="B18" s="11" t="s">
        <v>35</v>
      </c>
      <c r="C18" s="11" t="s">
        <v>36</v>
      </c>
      <c r="D18" s="11" t="s">
        <v>37</v>
      </c>
    </row>
    <row r="19" spans="2:4" x14ac:dyDescent="0.25">
      <c r="B19" s="9" t="s">
        <v>38</v>
      </c>
      <c r="C19" s="12">
        <v>0</v>
      </c>
      <c r="D19" s="13">
        <f>C19*$C$12*$C$14</f>
        <v>0</v>
      </c>
    </row>
    <row r="20" spans="2:4" x14ac:dyDescent="0.25">
      <c r="B20" s="9" t="s">
        <v>39</v>
      </c>
      <c r="C20" s="12">
        <v>0</v>
      </c>
      <c r="D20" s="13">
        <f>C20*($C$12+$C$13)*$C$14</f>
        <v>0</v>
      </c>
    </row>
    <row r="21" spans="2:4" ht="25.5" customHeight="1" x14ac:dyDescent="0.25">
      <c r="B21" s="9" t="s">
        <v>40</v>
      </c>
      <c r="C21" s="12">
        <v>0</v>
      </c>
      <c r="D21" s="13">
        <f>C21*($C$12*0.7)*$C$14</f>
        <v>0</v>
      </c>
    </row>
    <row r="22" spans="2:4" ht="25.5" customHeight="1" x14ac:dyDescent="0.25">
      <c r="B22" s="9" t="s">
        <v>41</v>
      </c>
      <c r="C22" s="12">
        <v>0</v>
      </c>
      <c r="D22" s="13">
        <f>C22*(($C$12*0.7)+IF($C$15="Sì",0,$C$13))*$C$14</f>
        <v>0</v>
      </c>
    </row>
    <row r="23" spans="2:4" ht="15.75" x14ac:dyDescent="0.25">
      <c r="B23" s="14" t="s">
        <v>42</v>
      </c>
      <c r="C23" s="15">
        <f>SUM(C19:C22)</f>
        <v>0</v>
      </c>
      <c r="D23" s="16">
        <f>SUM(D19:D22)</f>
        <v>0</v>
      </c>
    </row>
    <row r="24" spans="2:4" ht="21.75" customHeight="1" x14ac:dyDescent="0.25"/>
    <row r="25" spans="2:4" x14ac:dyDescent="0.25">
      <c r="B25" s="35" t="s">
        <v>43</v>
      </c>
      <c r="C25" s="35"/>
      <c r="D25" s="35"/>
    </row>
    <row r="26" spans="2:4" x14ac:dyDescent="0.25">
      <c r="B26" s="9" t="s">
        <v>44</v>
      </c>
      <c r="C26" s="39" t="str">
        <f>IF(D23&gt;50000,"RICHIESTA (art.9 c.4)","non necessaria")</f>
        <v>non necessaria</v>
      </c>
      <c r="D26" s="39"/>
    </row>
    <row r="27" spans="2:4" x14ac:dyDescent="0.25">
      <c r="B27" s="9" t="s">
        <v>45</v>
      </c>
      <c r="C27" s="39" t="str">
        <f>IF(D23&gt;20000,"AMMESSA — max 4 rate (art.17)","pagamento unica soluzione")</f>
        <v>pagamento unica soluzione</v>
      </c>
      <c r="D27" s="41"/>
    </row>
    <row r="28" spans="2:4" ht="39.75" customHeight="1" x14ac:dyDescent="0.25">
      <c r="B28" s="40"/>
      <c r="C28" s="40"/>
      <c r="D28" s="40"/>
    </row>
    <row r="29" spans="2:4" ht="48" x14ac:dyDescent="0.25">
      <c r="B29" s="1" t="s">
        <v>46</v>
      </c>
    </row>
    <row r="30" spans="2:4" hidden="1" x14ac:dyDescent="0.25"/>
    <row r="31" spans="2:4" hidden="1" x14ac:dyDescent="0.25"/>
    <row r="32" spans="2:4"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sheetData>
  <sheetProtection sheet="1" formatCells="0"/>
  <mergeCells count="18">
    <mergeCell ref="C26:D26"/>
    <mergeCell ref="B28:D28"/>
    <mergeCell ref="C27:D27"/>
    <mergeCell ref="C13:D13"/>
    <mergeCell ref="C14:D14"/>
    <mergeCell ref="C15:D15"/>
    <mergeCell ref="B17:D17"/>
    <mergeCell ref="B25:D25"/>
    <mergeCell ref="C7:D7"/>
    <mergeCell ref="C8:D8"/>
    <mergeCell ref="B10:D10"/>
    <mergeCell ref="C11:D11"/>
    <mergeCell ref="C12:D12"/>
    <mergeCell ref="B1:D1"/>
    <mergeCell ref="B2:D2"/>
    <mergeCell ref="B4:D4"/>
    <mergeCell ref="C5:D5"/>
    <mergeCell ref="C6:D6"/>
  </mergeCells>
  <dataValidations count="2">
    <dataValidation type="list" errorTitle="Valore non valido" error="Selezionare No oppure Sì dal menù a tendina." promptTitle="Opere a carico del proponente" prompt="Sì = le opere (incluso il parcheggio) sono eseguite e manutenute dal proponente: il costo Cp NON viene conteggiato sulle quote a uso pubblico non ceduto (art. 12 c.4 del Regolamento)." sqref="C15" xr:uid="{00000000-0002-0000-0100-000000000000}">
      <formula1>"No,Sì"</formula1>
      <formula2>0</formula2>
    </dataValidation>
    <dataValidation type="decimal" operator="greaterThanOrEqual" allowBlank="1" showErrorMessage="1" errorTitle="Valore non valido" error="Inserire una superficie in mq pari o maggiore di zero." sqref="C19:C22" xr:uid="{00000000-0002-0000-0100-000001000000}">
      <formula1>0</formula1>
      <formula2>0</formula2>
    </dataValidation>
  </dataValidations>
  <pageMargins left="0.75" right="0.75" top="1" bottom="1" header="0.511811023622047" footer="0.511811023622047"/>
  <pageSetup paperSize="9" orientation="portrait" horizontalDpi="300" verticalDpi="300"/>
  <legacyDrawing r:id="rId1"/>
  <extLst>
    <ext xmlns:x14="http://schemas.microsoft.com/office/spreadsheetml/2009/9/main" uri="{CCE6A557-97BC-4b89-ADB6-D9C93CAAB3DF}">
      <x14:dataValidations xmlns:xm="http://schemas.microsoft.com/office/excel/2006/main" count="1">
        <x14:dataValidation type="list" showErrorMessage="1" errorTitle="Zona non valida" error="Selezionare una zona dal menù a tendina." promptTitle="Zona omogenea" prompt="Scegliere la zona omogenea: la Tariffa Unitaria (Tum) si imposta automaticamente." xr:uid="{00000000-0002-0000-0100-000002000000}">
          <x14:formula1>
            <xm:f>Parametri!$B$5:$B$9</xm:f>
          </x14:formula1>
          <x14:formula2>
            <xm:f>0</xm:f>
          </x14:formula2>
          <xm:sqref>C11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80"/>
  <sheetViews>
    <sheetView showGridLines="0" zoomScaleNormal="100" workbookViewId="0">
      <selection activeCell="B13" sqref="B13:H13"/>
    </sheetView>
  </sheetViews>
  <sheetFormatPr defaultColWidth="0" defaultRowHeight="15" x14ac:dyDescent="0.25"/>
  <cols>
    <col min="1" max="1" width="3" style="2" customWidth="1"/>
    <col min="2" max="2" width="43.42578125" style="2" customWidth="1"/>
    <col min="3" max="3" width="16.140625" style="2" customWidth="1"/>
    <col min="4" max="6" width="10" style="2" customWidth="1"/>
    <col min="7" max="8" width="14" style="2" customWidth="1"/>
    <col min="9" max="16384" width="8.7109375" style="2" hidden="1"/>
  </cols>
  <sheetData>
    <row r="1" spans="2:8" ht="27.75" customHeight="1" x14ac:dyDescent="0.25">
      <c r="B1" s="44" t="s">
        <v>47</v>
      </c>
      <c r="C1" s="44"/>
      <c r="D1" s="44"/>
      <c r="E1" s="44"/>
      <c r="F1" s="44"/>
      <c r="G1" s="44"/>
      <c r="H1" s="44"/>
    </row>
    <row r="2" spans="2:8" x14ac:dyDescent="0.25">
      <c r="B2" s="45" t="s">
        <v>48</v>
      </c>
      <c r="C2" s="45"/>
      <c r="D2" s="45"/>
      <c r="E2" s="45"/>
      <c r="F2" s="45"/>
      <c r="G2" s="45"/>
      <c r="H2" s="45"/>
    </row>
    <row r="4" spans="2:8" ht="30" customHeight="1" x14ac:dyDescent="0.25">
      <c r="B4" s="11" t="s">
        <v>49</v>
      </c>
      <c r="C4" s="11" t="s">
        <v>50</v>
      </c>
      <c r="D4" s="11" t="s">
        <v>51</v>
      </c>
      <c r="E4" s="11" t="s">
        <v>52</v>
      </c>
      <c r="F4" s="11" t="s">
        <v>53</v>
      </c>
      <c r="G4" s="11" t="s">
        <v>54</v>
      </c>
      <c r="H4" s="11" t="s">
        <v>55</v>
      </c>
    </row>
    <row r="5" spans="2:8" x14ac:dyDescent="0.25">
      <c r="B5" s="17" t="s">
        <v>29</v>
      </c>
      <c r="C5" s="17" t="s">
        <v>56</v>
      </c>
      <c r="D5" s="18">
        <v>1200</v>
      </c>
      <c r="E5" s="19">
        <v>0.2</v>
      </c>
      <c r="F5" s="19">
        <v>0.75</v>
      </c>
      <c r="G5" s="19">
        <v>0.25</v>
      </c>
      <c r="H5" s="20">
        <f>ROUND(D5*E5*F5*G5,2)</f>
        <v>45</v>
      </c>
    </row>
    <row r="6" spans="2:8" x14ac:dyDescent="0.25">
      <c r="B6" s="17" t="s">
        <v>57</v>
      </c>
      <c r="C6" s="17" t="s">
        <v>58</v>
      </c>
      <c r="D6" s="18">
        <v>1200</v>
      </c>
      <c r="E6" s="19">
        <v>0.2</v>
      </c>
      <c r="F6" s="19">
        <v>0.75</v>
      </c>
      <c r="G6" s="19">
        <v>0.25</v>
      </c>
      <c r="H6" s="20">
        <f>ROUND(D6*E6*F6*G6,2)</f>
        <v>45</v>
      </c>
    </row>
    <row r="7" spans="2:8" x14ac:dyDescent="0.25">
      <c r="B7" s="17" t="s">
        <v>59</v>
      </c>
      <c r="C7" s="17" t="s">
        <v>60</v>
      </c>
      <c r="D7" s="18">
        <v>1300</v>
      </c>
      <c r="E7" s="19">
        <v>0.25</v>
      </c>
      <c r="F7" s="19">
        <v>0.75</v>
      </c>
      <c r="G7" s="19">
        <v>0.25</v>
      </c>
      <c r="H7" s="20">
        <f>ROUND(D7*E7*F7*G7,2)</f>
        <v>60.94</v>
      </c>
    </row>
    <row r="8" spans="2:8" x14ac:dyDescent="0.25">
      <c r="B8" s="17" t="s">
        <v>61</v>
      </c>
      <c r="C8" s="17" t="s">
        <v>62</v>
      </c>
      <c r="D8" s="18">
        <v>550</v>
      </c>
      <c r="E8" s="19">
        <v>0.2</v>
      </c>
      <c r="F8" s="19">
        <v>0.75</v>
      </c>
      <c r="G8" s="19">
        <v>0.25</v>
      </c>
      <c r="H8" s="20">
        <f>ROUND(D8*E8*F8*G8,2)</f>
        <v>20.63</v>
      </c>
    </row>
    <row r="9" spans="2:8" x14ac:dyDescent="0.25">
      <c r="B9" s="17" t="s">
        <v>63</v>
      </c>
      <c r="C9" s="17" t="s">
        <v>64</v>
      </c>
      <c r="D9" s="18">
        <v>900</v>
      </c>
      <c r="E9" s="19">
        <v>0.1</v>
      </c>
      <c r="F9" s="19">
        <v>0.75</v>
      </c>
      <c r="G9" s="19">
        <v>0.25</v>
      </c>
      <c r="H9" s="20">
        <f>ROUND(D9*E9*F9*G9,2)</f>
        <v>16.88</v>
      </c>
    </row>
    <row r="11" spans="2:8" x14ac:dyDescent="0.25">
      <c r="B11" s="46" t="s">
        <v>65</v>
      </c>
      <c r="C11" s="46"/>
      <c r="D11" s="21">
        <v>100</v>
      </c>
      <c r="E11" s="22" t="s">
        <v>108</v>
      </c>
    </row>
    <row r="13" spans="2:8" ht="27.75" customHeight="1" x14ac:dyDescent="0.25">
      <c r="B13" s="47" t="s">
        <v>66</v>
      </c>
      <c r="C13" s="47"/>
      <c r="D13" s="47"/>
      <c r="E13" s="47"/>
      <c r="F13" s="47"/>
      <c r="G13" s="47"/>
      <c r="H13" s="47"/>
    </row>
    <row r="15" spans="2:8" hidden="1" x14ac:dyDescent="0.25"/>
    <row r="16" spans="2:8"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sheetData>
  <sheetProtection sheet="1" formatCells="0" insertRows="0" deleteRows="0" sort="0"/>
  <mergeCells count="4">
    <mergeCell ref="B1:H1"/>
    <mergeCell ref="B2:H2"/>
    <mergeCell ref="B11:C11"/>
    <mergeCell ref="B13:H13"/>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Z52"/>
  <sheetViews>
    <sheetView showGridLines="0" zoomScaleNormal="100" workbookViewId="0">
      <selection activeCell="E55" sqref="E55"/>
    </sheetView>
  </sheetViews>
  <sheetFormatPr defaultColWidth="8.7109375" defaultRowHeight="15" x14ac:dyDescent="0.25"/>
  <cols>
    <col min="1" max="1" width="3" customWidth="1"/>
    <col min="2" max="2" width="46" customWidth="1"/>
    <col min="3" max="5" width="16" customWidth="1"/>
    <col min="6" max="26" width="13" hidden="1" customWidth="1"/>
  </cols>
  <sheetData>
    <row r="1" spans="2:5" ht="27.75" customHeight="1" x14ac:dyDescent="0.25">
      <c r="B1" s="52" t="s">
        <v>67</v>
      </c>
      <c r="C1" s="52"/>
      <c r="D1" s="52"/>
      <c r="E1" s="52"/>
    </row>
    <row r="3" spans="2:5" ht="21.75" customHeight="1" x14ac:dyDescent="0.25">
      <c r="B3" s="53" t="s">
        <v>68</v>
      </c>
      <c r="C3" s="53"/>
      <c r="D3" s="53"/>
      <c r="E3" s="53"/>
    </row>
    <row r="4" spans="2:5" x14ac:dyDescent="0.25">
      <c r="B4" s="23" t="s">
        <v>69</v>
      </c>
      <c r="C4" s="23" t="s">
        <v>70</v>
      </c>
      <c r="D4" s="23" t="s">
        <v>71</v>
      </c>
      <c r="E4" s="23" t="s">
        <v>72</v>
      </c>
    </row>
    <row r="5" spans="2:5" x14ac:dyDescent="0.25">
      <c r="B5" s="24" t="s">
        <v>73</v>
      </c>
      <c r="C5" s="25" t="s">
        <v>74</v>
      </c>
      <c r="D5" s="25" t="s">
        <v>75</v>
      </c>
      <c r="E5" s="25" t="s">
        <v>76</v>
      </c>
    </row>
    <row r="6" spans="2:5" x14ac:dyDescent="0.25">
      <c r="B6" s="24" t="s">
        <v>77</v>
      </c>
      <c r="C6" s="25" t="s">
        <v>78</v>
      </c>
      <c r="D6" s="25" t="s">
        <v>79</v>
      </c>
      <c r="E6" s="25" t="s">
        <v>80</v>
      </c>
    </row>
    <row r="7" spans="2:5" x14ac:dyDescent="0.25">
      <c r="B7" s="54" t="s">
        <v>81</v>
      </c>
      <c r="C7" s="54"/>
      <c r="D7" s="54"/>
      <c r="E7" s="26" t="s">
        <v>82</v>
      </c>
    </row>
    <row r="9" spans="2:5" ht="21.75" customHeight="1" x14ac:dyDescent="0.25">
      <c r="B9" s="53" t="s">
        <v>83</v>
      </c>
      <c r="C9" s="53"/>
      <c r="D9" s="53"/>
      <c r="E9" s="53"/>
    </row>
    <row r="10" spans="2:5" x14ac:dyDescent="0.25">
      <c r="B10" s="23" t="s">
        <v>69</v>
      </c>
      <c r="C10" s="23" t="s">
        <v>70</v>
      </c>
      <c r="D10" s="23" t="s">
        <v>71</v>
      </c>
      <c r="E10" s="23" t="s">
        <v>72</v>
      </c>
    </row>
    <row r="11" spans="2:5" x14ac:dyDescent="0.25">
      <c r="B11" s="24" t="s">
        <v>73</v>
      </c>
      <c r="C11" s="25" t="s">
        <v>84</v>
      </c>
      <c r="D11" s="25" t="s">
        <v>75</v>
      </c>
      <c r="E11" s="25" t="s">
        <v>85</v>
      </c>
    </row>
    <row r="12" spans="2:5" x14ac:dyDescent="0.25">
      <c r="B12" s="24" t="s">
        <v>77</v>
      </c>
      <c r="C12" s="25" t="s">
        <v>86</v>
      </c>
      <c r="D12" s="25" t="s">
        <v>79</v>
      </c>
      <c r="E12" s="25" t="s">
        <v>87</v>
      </c>
    </row>
    <row r="13" spans="2:5" x14ac:dyDescent="0.25">
      <c r="B13" s="54" t="s">
        <v>81</v>
      </c>
      <c r="C13" s="54"/>
      <c r="D13" s="54"/>
      <c r="E13" s="26" t="s">
        <v>88</v>
      </c>
    </row>
    <row r="15" spans="2:5" ht="21.75" customHeight="1" x14ac:dyDescent="0.25">
      <c r="B15" s="53" t="s">
        <v>89</v>
      </c>
      <c r="C15" s="53"/>
      <c r="D15" s="53"/>
      <c r="E15" s="53"/>
    </row>
    <row r="16" spans="2:5" x14ac:dyDescent="0.25">
      <c r="B16" s="23" t="s">
        <v>69</v>
      </c>
      <c r="C16" s="23" t="s">
        <v>70</v>
      </c>
      <c r="D16" s="23" t="s">
        <v>71</v>
      </c>
      <c r="E16" s="23" t="s">
        <v>72</v>
      </c>
    </row>
    <row r="17" spans="2:5" x14ac:dyDescent="0.25">
      <c r="B17" s="24" t="s">
        <v>90</v>
      </c>
      <c r="C17" s="25" t="s">
        <v>91</v>
      </c>
      <c r="D17" s="25" t="s">
        <v>92</v>
      </c>
      <c r="E17" s="25" t="s">
        <v>93</v>
      </c>
    </row>
    <row r="18" spans="2:5" x14ac:dyDescent="0.25">
      <c r="B18" s="24" t="s">
        <v>94</v>
      </c>
      <c r="C18" s="25" t="s">
        <v>95</v>
      </c>
      <c r="D18" s="25" t="s">
        <v>96</v>
      </c>
      <c r="E18" s="25" t="s">
        <v>97</v>
      </c>
    </row>
    <row r="19" spans="2:5" x14ac:dyDescent="0.25">
      <c r="B19" s="54" t="s">
        <v>81</v>
      </c>
      <c r="C19" s="54"/>
      <c r="D19" s="54"/>
      <c r="E19" s="26" t="s">
        <v>98</v>
      </c>
    </row>
    <row r="21" spans="2:5" ht="21.75" customHeight="1" x14ac:dyDescent="0.25">
      <c r="B21" s="53" t="s">
        <v>99</v>
      </c>
      <c r="C21" s="53"/>
      <c r="D21" s="53"/>
      <c r="E21" s="53"/>
    </row>
    <row r="22" spans="2:5" x14ac:dyDescent="0.25">
      <c r="B22" s="23" t="s">
        <v>69</v>
      </c>
      <c r="C22" s="23" t="s">
        <v>70</v>
      </c>
      <c r="D22" s="23" t="s">
        <v>71</v>
      </c>
      <c r="E22" s="23" t="s">
        <v>72</v>
      </c>
    </row>
    <row r="23" spans="2:5" x14ac:dyDescent="0.25">
      <c r="B23" s="24" t="s">
        <v>73</v>
      </c>
      <c r="C23" s="25" t="s">
        <v>100</v>
      </c>
      <c r="D23" s="25" t="s">
        <v>101</v>
      </c>
      <c r="E23" s="25" t="s">
        <v>102</v>
      </c>
    </row>
    <row r="24" spans="2:5" x14ac:dyDescent="0.25">
      <c r="B24" s="24" t="s">
        <v>77</v>
      </c>
      <c r="C24" s="25" t="s">
        <v>100</v>
      </c>
      <c r="D24" s="25" t="s">
        <v>103</v>
      </c>
      <c r="E24" s="25" t="s">
        <v>104</v>
      </c>
    </row>
    <row r="25" spans="2:5" x14ac:dyDescent="0.25">
      <c r="B25" s="54" t="s">
        <v>81</v>
      </c>
      <c r="C25" s="54"/>
      <c r="D25" s="54"/>
      <c r="E25" s="26" t="s">
        <v>105</v>
      </c>
    </row>
    <row r="27" spans="2:5" ht="21.75" customHeight="1" x14ac:dyDescent="0.25">
      <c r="B27" s="50" t="s">
        <v>109</v>
      </c>
      <c r="C27" s="49"/>
      <c r="D27" s="49"/>
      <c r="E27" s="49"/>
    </row>
    <row r="28" spans="2:5" x14ac:dyDescent="0.25">
      <c r="B28" s="27" t="s">
        <v>69</v>
      </c>
      <c r="C28" s="27" t="s">
        <v>70</v>
      </c>
      <c r="D28" s="27" t="s">
        <v>71</v>
      </c>
      <c r="E28" s="27" t="s">
        <v>72</v>
      </c>
    </row>
    <row r="29" spans="2:5" x14ac:dyDescent="0.25">
      <c r="B29" s="28" t="s">
        <v>110</v>
      </c>
      <c r="C29" s="29" t="s">
        <v>111</v>
      </c>
      <c r="D29" s="29" t="s">
        <v>112</v>
      </c>
      <c r="E29" s="29" t="s">
        <v>113</v>
      </c>
    </row>
    <row r="30" spans="2:5" x14ac:dyDescent="0.25">
      <c r="B30" s="28" t="s">
        <v>114</v>
      </c>
      <c r="C30" s="29" t="s">
        <v>106</v>
      </c>
      <c r="D30" s="29" t="s">
        <v>75</v>
      </c>
      <c r="E30" s="29" t="s">
        <v>115</v>
      </c>
    </row>
    <row r="31" spans="2:5" x14ac:dyDescent="0.25">
      <c r="B31" s="28" t="s">
        <v>116</v>
      </c>
      <c r="C31" s="29" t="s">
        <v>117</v>
      </c>
      <c r="D31" s="29" t="s">
        <v>79</v>
      </c>
      <c r="E31" s="29" t="s">
        <v>118</v>
      </c>
    </row>
    <row r="32" spans="2:5" ht="33.75" customHeight="1" x14ac:dyDescent="0.25">
      <c r="B32" s="51" t="s">
        <v>119</v>
      </c>
      <c r="C32" s="49"/>
      <c r="D32" s="49"/>
      <c r="E32" s="30" t="s">
        <v>120</v>
      </c>
    </row>
    <row r="33" spans="2:5" x14ac:dyDescent="0.25">
      <c r="B33" s="48" t="s">
        <v>121</v>
      </c>
      <c r="C33" s="49"/>
      <c r="D33" s="49"/>
      <c r="E33" s="49"/>
    </row>
    <row r="35" spans="2:5" x14ac:dyDescent="0.25">
      <c r="B35" s="50" t="s">
        <v>122</v>
      </c>
      <c r="C35" s="49"/>
      <c r="D35" s="49"/>
      <c r="E35" s="49"/>
    </row>
    <row r="36" spans="2:5" x14ac:dyDescent="0.25">
      <c r="B36" s="27" t="s">
        <v>69</v>
      </c>
      <c r="C36" s="27" t="s">
        <v>70</v>
      </c>
      <c r="D36" s="27" t="s">
        <v>71</v>
      </c>
      <c r="E36" s="27" t="s">
        <v>72</v>
      </c>
    </row>
    <row r="37" spans="2:5" x14ac:dyDescent="0.25">
      <c r="B37" s="28" t="s">
        <v>123</v>
      </c>
      <c r="C37" s="29" t="s">
        <v>100</v>
      </c>
      <c r="D37" s="29" t="s">
        <v>112</v>
      </c>
      <c r="E37" s="29" t="s">
        <v>113</v>
      </c>
    </row>
    <row r="38" spans="2:5" x14ac:dyDescent="0.25">
      <c r="B38" s="28" t="s">
        <v>124</v>
      </c>
      <c r="C38" s="29" t="s">
        <v>100</v>
      </c>
      <c r="D38" s="29" t="s">
        <v>112</v>
      </c>
      <c r="E38" s="29" t="s">
        <v>113</v>
      </c>
    </row>
    <row r="39" spans="2:5" x14ac:dyDescent="0.25">
      <c r="B39" s="51" t="s">
        <v>119</v>
      </c>
      <c r="C39" s="49"/>
      <c r="D39" s="49"/>
      <c r="E39" s="30" t="s">
        <v>113</v>
      </c>
    </row>
    <row r="40" spans="2:5" ht="28.5" customHeight="1" x14ac:dyDescent="0.25">
      <c r="B40" s="48" t="s">
        <v>125</v>
      </c>
      <c r="C40" s="49"/>
      <c r="D40" s="49"/>
      <c r="E40" s="49"/>
    </row>
    <row r="42" spans="2:5" x14ac:dyDescent="0.25">
      <c r="B42" s="50" t="s">
        <v>126</v>
      </c>
      <c r="C42" s="49"/>
      <c r="D42" s="49"/>
      <c r="E42" s="49"/>
    </row>
    <row r="43" spans="2:5" x14ac:dyDescent="0.25">
      <c r="B43" s="27" t="s">
        <v>69</v>
      </c>
      <c r="C43" s="27" t="s">
        <v>70</v>
      </c>
      <c r="D43" s="27" t="s">
        <v>71</v>
      </c>
      <c r="E43" s="27" t="s">
        <v>72</v>
      </c>
    </row>
    <row r="44" spans="2:5" ht="30.75" customHeight="1" x14ac:dyDescent="0.25">
      <c r="B44" s="31" t="s">
        <v>127</v>
      </c>
      <c r="C44" s="29" t="s">
        <v>128</v>
      </c>
      <c r="D44" s="32" t="s">
        <v>129</v>
      </c>
      <c r="E44" s="29" t="s">
        <v>130</v>
      </c>
    </row>
    <row r="45" spans="2:5" x14ac:dyDescent="0.25">
      <c r="B45" s="51" t="s">
        <v>119</v>
      </c>
      <c r="C45" s="49"/>
      <c r="D45" s="49"/>
      <c r="E45" s="30" t="s">
        <v>130</v>
      </c>
    </row>
    <row r="46" spans="2:5" ht="28.5" customHeight="1" x14ac:dyDescent="0.25">
      <c r="B46" s="48" t="s">
        <v>131</v>
      </c>
      <c r="C46" s="49"/>
      <c r="D46" s="49"/>
      <c r="E46" s="49"/>
    </row>
    <row r="48" spans="2:5" x14ac:dyDescent="0.25">
      <c r="B48" s="50" t="s">
        <v>132</v>
      </c>
      <c r="C48" s="49"/>
      <c r="D48" s="49"/>
      <c r="E48" s="49"/>
    </row>
    <row r="49" spans="2:5" x14ac:dyDescent="0.25">
      <c r="B49" s="27" t="s">
        <v>69</v>
      </c>
      <c r="C49" s="27" t="s">
        <v>70</v>
      </c>
      <c r="D49" s="27" t="s">
        <v>71</v>
      </c>
      <c r="E49" s="27" t="s">
        <v>72</v>
      </c>
    </row>
    <row r="50" spans="2:5" ht="29.25" customHeight="1" x14ac:dyDescent="0.25">
      <c r="B50" s="31" t="s">
        <v>133</v>
      </c>
      <c r="C50" s="29" t="s">
        <v>128</v>
      </c>
      <c r="D50" s="32" t="s">
        <v>134</v>
      </c>
      <c r="E50" s="29" t="s">
        <v>135</v>
      </c>
    </row>
    <row r="51" spans="2:5" x14ac:dyDescent="0.25">
      <c r="B51" s="51" t="s">
        <v>119</v>
      </c>
      <c r="C51" s="49"/>
      <c r="D51" s="49"/>
      <c r="E51" s="30" t="s">
        <v>135</v>
      </c>
    </row>
    <row r="52" spans="2:5" ht="28.5" customHeight="1" x14ac:dyDescent="0.25">
      <c r="B52" s="48" t="s">
        <v>136</v>
      </c>
      <c r="C52" s="49"/>
      <c r="D52" s="49"/>
      <c r="E52" s="49"/>
    </row>
  </sheetData>
  <sheetProtection sheet="1" formatCells="0" insertRows="0" deleteRows="0" selectLockedCells="1" sort="0" selectUnlockedCells="1"/>
  <mergeCells count="21">
    <mergeCell ref="B32:D32"/>
    <mergeCell ref="B15:E15"/>
    <mergeCell ref="B19:D19"/>
    <mergeCell ref="B21:E21"/>
    <mergeCell ref="B25:D25"/>
    <mergeCell ref="B27:E27"/>
    <mergeCell ref="B1:E1"/>
    <mergeCell ref="B3:E3"/>
    <mergeCell ref="B7:D7"/>
    <mergeCell ref="B9:E9"/>
    <mergeCell ref="B13:D13"/>
    <mergeCell ref="B45:D45"/>
    <mergeCell ref="B46:E46"/>
    <mergeCell ref="B48:E48"/>
    <mergeCell ref="B51:D51"/>
    <mergeCell ref="B52:E52"/>
    <mergeCell ref="B33:E33"/>
    <mergeCell ref="B35:E35"/>
    <mergeCell ref="B39:D39"/>
    <mergeCell ref="B40:E40"/>
    <mergeCell ref="B42:E42"/>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Istruzioni</vt:lpstr>
      <vt:lpstr>Calcolo</vt:lpstr>
      <vt:lpstr>Parametri</vt:lpstr>
      <vt:lpstr>Esempi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Paolo Giraudo</cp:lastModifiedBy>
  <cp:revision>0</cp:revision>
  <dcterms:created xsi:type="dcterms:W3CDTF">2026-07-15T09:54:32Z</dcterms:created>
  <dcterms:modified xsi:type="dcterms:W3CDTF">2026-07-17T08:41:21Z</dcterms:modified>
  <dc:language>en-US</dc:language>
</cp:coreProperties>
</file>